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Ш-магнитопровод" sheetId="1" r:id="rId1"/>
    <sheet name="О-магнитопровод" sheetId="2" r:id="rId2"/>
    <sheet name="Моща колец" sheetId="3" r:id="rId3"/>
  </sheets>
  <definedNames/>
  <calcPr fullCalcOnLoad="1"/>
</workbook>
</file>

<file path=xl/sharedStrings.xml><?xml version="1.0" encoding="utf-8"?>
<sst xmlns="http://schemas.openxmlformats.org/spreadsheetml/2006/main" count="130" uniqueCount="66">
  <si>
    <t>a, mm</t>
  </si>
  <si>
    <t>b, mm</t>
  </si>
  <si>
    <t>F, kHz</t>
  </si>
  <si>
    <t>P, W</t>
  </si>
  <si>
    <t>V/виток</t>
  </si>
  <si>
    <t>U1, v</t>
  </si>
  <si>
    <t>U21, v</t>
  </si>
  <si>
    <t>U22, v</t>
  </si>
  <si>
    <t>U23, v</t>
  </si>
  <si>
    <t>I21, A</t>
  </si>
  <si>
    <t>I22, A</t>
  </si>
  <si>
    <t>I23, A</t>
  </si>
  <si>
    <t>I1, A</t>
  </si>
  <si>
    <t>U24, v</t>
  </si>
  <si>
    <t>I24, A</t>
  </si>
  <si>
    <t>d21, mm</t>
  </si>
  <si>
    <t>n21, vitkov</t>
  </si>
  <si>
    <t>d22, mm</t>
  </si>
  <si>
    <t>d23, mm</t>
  </si>
  <si>
    <t>d24, mm</t>
  </si>
  <si>
    <t>n22, vitkov</t>
  </si>
  <si>
    <t>n23, vitkov</t>
  </si>
  <si>
    <t>n24, vitkov</t>
  </si>
  <si>
    <t>d1, mm</t>
  </si>
  <si>
    <t>n1, vitkov</t>
  </si>
  <si>
    <t>Сечение магнитопровода</t>
  </si>
  <si>
    <t>R, kOhm</t>
  </si>
  <si>
    <t>C, nF</t>
  </si>
  <si>
    <t>U25, v</t>
  </si>
  <si>
    <t>I25, A</t>
  </si>
  <si>
    <t>d25, mm</t>
  </si>
  <si>
    <t>n25, vitkov</t>
  </si>
  <si>
    <t>RC цепь</t>
  </si>
  <si>
    <t>Расчетные данные</t>
  </si>
  <si>
    <t>n1, шт</t>
  </si>
  <si>
    <t>n21, шт</t>
  </si>
  <si>
    <t>n22, шт</t>
  </si>
  <si>
    <t>n23, шт</t>
  </si>
  <si>
    <t>n24, шт</t>
  </si>
  <si>
    <t>n25, шт</t>
  </si>
  <si>
    <t>S1, mm</t>
  </si>
  <si>
    <t>S21, mm</t>
  </si>
  <si>
    <t>S22, mm</t>
  </si>
  <si>
    <t>S23, mm</t>
  </si>
  <si>
    <t>S24, mm</t>
  </si>
  <si>
    <t>S25, mm</t>
  </si>
  <si>
    <t>напряжение</t>
  </si>
  <si>
    <t>Ток</t>
  </si>
  <si>
    <t>Диаметр провода</t>
  </si>
  <si>
    <t>Кол-во витков</t>
  </si>
  <si>
    <t>Кол-во жил в обмотке</t>
  </si>
  <si>
    <t>Расчетная пло-щадь сечения обмотки</t>
  </si>
  <si>
    <t>Диаметр жилы в обмотке</t>
  </si>
  <si>
    <t>D, mm</t>
  </si>
  <si>
    <t>d, mm</t>
  </si>
  <si>
    <t>h, mm</t>
  </si>
  <si>
    <t>k, шт</t>
  </si>
  <si>
    <t>D-нуружный диаметр кольца, d-внутренний диаметр кольца, h-высота кольца, k-кол-во колец</t>
  </si>
  <si>
    <t>Напряжение</t>
  </si>
  <si>
    <t>Синее поле - вводи, красное - смотри</t>
  </si>
  <si>
    <t>Главное-чтоб всё влезло!</t>
  </si>
  <si>
    <t>Типоразмер магнитопровода, мм</t>
  </si>
  <si>
    <t>S sech, sm2</t>
  </si>
  <si>
    <t>S ok, sm2</t>
  </si>
  <si>
    <t>Р, Вт при частоте 20 кГц</t>
  </si>
  <si>
    <t>Взял из какойто книжки по импульсной технике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</si>
</sst>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/>
    </xf>
    <xf numFmtId="165" fontId="2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1" xfId="0" applyBorder="1" applyAlignment="1">
      <alignment horizontal="center" wrapText="1"/>
    </xf>
    <xf numFmtId="49" fontId="0" fillId="6" borderId="1" xfId="0" applyNumberFormat="1" applyFont="1" applyFill="1" applyBorder="1" applyAlignment="1">
      <alignment horizontal="center" wrapText="1"/>
    </xf>
    <xf numFmtId="49" fontId="0" fillId="7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50" zoomScaleNormal="150" workbookViewId="0" topLeftCell="A1">
      <selection activeCell="J5" sqref="J5"/>
    </sheetView>
  </sheetViews>
  <sheetFormatPr defaultColWidth="9.00390625" defaultRowHeight="12.75"/>
  <cols>
    <col min="2" max="2" width="5.375" style="0" customWidth="1"/>
    <col min="4" max="4" width="5.75390625" style="0" customWidth="1"/>
    <col min="6" max="6" width="6.625" style="0" customWidth="1"/>
    <col min="7" max="7" width="10.75390625" style="0" customWidth="1"/>
    <col min="8" max="8" width="5.875" style="0" customWidth="1"/>
    <col min="10" max="10" width="7.875" style="0" customWidth="1"/>
  </cols>
  <sheetData>
    <row r="1" spans="1:8" ht="25.5" customHeight="1">
      <c r="A1" s="5" t="s">
        <v>25</v>
      </c>
      <c r="B1" s="5"/>
      <c r="C1" s="6" t="s">
        <v>32</v>
      </c>
      <c r="D1" s="6"/>
      <c r="E1" s="6" t="s">
        <v>33</v>
      </c>
      <c r="F1" s="6"/>
      <c r="G1" s="6"/>
      <c r="H1" s="6"/>
    </row>
    <row r="2" spans="1:10" ht="12.75">
      <c r="A2" s="1" t="s">
        <v>0</v>
      </c>
      <c r="B2" s="7">
        <v>10</v>
      </c>
      <c r="C2" s="1" t="s">
        <v>26</v>
      </c>
      <c r="D2" s="7">
        <v>10</v>
      </c>
      <c r="E2" s="1" t="s">
        <v>3</v>
      </c>
      <c r="F2" s="3">
        <f>B6*D6+B7*D7+B8*D8+B9*D9+B10*D10</f>
        <v>192</v>
      </c>
      <c r="G2" s="1" t="s">
        <v>4</v>
      </c>
      <c r="H2" s="2">
        <f>B2*B3*F3/5760</f>
        <v>1.388888888888889</v>
      </c>
      <c r="I2" s="30" t="s">
        <v>51</v>
      </c>
      <c r="J2" s="30"/>
    </row>
    <row r="3" spans="1:10" ht="12.75">
      <c r="A3" s="1" t="s">
        <v>1</v>
      </c>
      <c r="B3" s="7">
        <v>12</v>
      </c>
      <c r="C3" s="1" t="s">
        <v>27</v>
      </c>
      <c r="D3" s="7">
        <v>1.5</v>
      </c>
      <c r="E3" s="1" t="s">
        <v>2</v>
      </c>
      <c r="F3" s="3">
        <f>1/(D2*D3)*1000</f>
        <v>66.66666666666667</v>
      </c>
      <c r="G3" s="1"/>
      <c r="H3" s="1"/>
      <c r="I3" s="30"/>
      <c r="J3" s="30"/>
    </row>
    <row r="4" spans="1:10" ht="12.75">
      <c r="A4" s="9" t="s">
        <v>46</v>
      </c>
      <c r="B4" s="10"/>
      <c r="C4" s="9" t="s">
        <v>47</v>
      </c>
      <c r="D4" s="10"/>
      <c r="E4" s="9" t="s">
        <v>48</v>
      </c>
      <c r="F4" s="10"/>
      <c r="G4" s="9" t="s">
        <v>49</v>
      </c>
      <c r="H4" s="10"/>
      <c r="I4" s="30"/>
      <c r="J4" s="30"/>
    </row>
    <row r="5" spans="1:10" ht="12.75">
      <c r="A5" s="1" t="s">
        <v>5</v>
      </c>
      <c r="B5" s="7">
        <v>150</v>
      </c>
      <c r="C5" s="1" t="s">
        <v>12</v>
      </c>
      <c r="D5" s="2">
        <f>F2/B5*1.2</f>
        <v>1.536</v>
      </c>
      <c r="E5" s="1" t="s">
        <v>23</v>
      </c>
      <c r="F5" s="2">
        <f aca="true" t="shared" si="0" ref="F5:F10">SQRT(1.27*D5/3.85)</f>
        <v>0.7118149474972547</v>
      </c>
      <c r="G5" s="1" t="s">
        <v>24</v>
      </c>
      <c r="H5" s="3">
        <f aca="true" t="shared" si="1" ref="H5:H10">CEILING(B5/$H$2,1)</f>
        <v>108</v>
      </c>
      <c r="I5" s="4" t="s">
        <v>40</v>
      </c>
      <c r="J5" s="3">
        <f>F5*F5/1.27</f>
        <v>0.39896103896103896</v>
      </c>
    </row>
    <row r="6" spans="1:10" ht="12.75">
      <c r="A6" s="1" t="s">
        <v>6</v>
      </c>
      <c r="B6" s="7">
        <v>12</v>
      </c>
      <c r="C6" s="1" t="s">
        <v>9</v>
      </c>
      <c r="D6" s="8">
        <v>1</v>
      </c>
      <c r="E6" s="1" t="s">
        <v>15</v>
      </c>
      <c r="F6" s="2">
        <f t="shared" si="0"/>
        <v>0.574343216091328</v>
      </c>
      <c r="G6" s="1" t="s">
        <v>16</v>
      </c>
      <c r="H6" s="3">
        <f t="shared" si="1"/>
        <v>9</v>
      </c>
      <c r="I6" s="4" t="s">
        <v>41</v>
      </c>
      <c r="J6" s="3">
        <f>F6*F6/1.27</f>
        <v>0.2597402597402597</v>
      </c>
    </row>
    <row r="7" spans="1:10" ht="12.75">
      <c r="A7" s="1" t="s">
        <v>7</v>
      </c>
      <c r="B7" s="7">
        <v>30</v>
      </c>
      <c r="C7" s="1" t="s">
        <v>10</v>
      </c>
      <c r="D7" s="8">
        <v>3</v>
      </c>
      <c r="E7" s="1" t="s">
        <v>17</v>
      </c>
      <c r="F7" s="2">
        <f t="shared" si="0"/>
        <v>0.9947916312526909</v>
      </c>
      <c r="G7" s="1" t="s">
        <v>20</v>
      </c>
      <c r="H7" s="3">
        <f t="shared" si="1"/>
        <v>22</v>
      </c>
      <c r="I7" s="4" t="s">
        <v>42</v>
      </c>
      <c r="J7" s="3">
        <f>F7*F7/1.27</f>
        <v>0.7792207792207793</v>
      </c>
    </row>
    <row r="8" spans="1:10" ht="12.75">
      <c r="A8" s="1" t="s">
        <v>8</v>
      </c>
      <c r="B8" s="7">
        <v>30</v>
      </c>
      <c r="C8" s="1" t="s">
        <v>11</v>
      </c>
      <c r="D8" s="8">
        <v>3</v>
      </c>
      <c r="E8" s="1" t="s">
        <v>18</v>
      </c>
      <c r="F8" s="2">
        <f t="shared" si="0"/>
        <v>0.9947916312526909</v>
      </c>
      <c r="G8" s="1" t="s">
        <v>21</v>
      </c>
      <c r="H8" s="3">
        <f t="shared" si="1"/>
        <v>22</v>
      </c>
      <c r="I8" s="4" t="s">
        <v>43</v>
      </c>
      <c r="J8" s="3">
        <f>F8*F8/1.27</f>
        <v>0.7792207792207793</v>
      </c>
    </row>
    <row r="9" spans="1:10" ht="12.75">
      <c r="A9" s="1" t="s">
        <v>13</v>
      </c>
      <c r="B9" s="7"/>
      <c r="C9" s="1" t="s">
        <v>14</v>
      </c>
      <c r="D9" s="8"/>
      <c r="E9" s="1" t="s">
        <v>19</v>
      </c>
      <c r="F9" s="2">
        <f t="shared" si="0"/>
        <v>0</v>
      </c>
      <c r="G9" s="1" t="s">
        <v>22</v>
      </c>
      <c r="H9" s="3">
        <f t="shared" si="1"/>
        <v>0</v>
      </c>
      <c r="I9" s="4" t="s">
        <v>44</v>
      </c>
      <c r="J9" s="3">
        <f>F9*F9/1.27</f>
        <v>0</v>
      </c>
    </row>
    <row r="10" spans="1:10" ht="12.75">
      <c r="A10" s="1" t="s">
        <v>28</v>
      </c>
      <c r="B10" s="7"/>
      <c r="C10" s="1" t="s">
        <v>29</v>
      </c>
      <c r="D10" s="8"/>
      <c r="E10" s="1" t="s">
        <v>30</v>
      </c>
      <c r="F10" s="2">
        <f t="shared" si="0"/>
        <v>0</v>
      </c>
      <c r="G10" s="1" t="s">
        <v>31</v>
      </c>
      <c r="H10" s="3">
        <f t="shared" si="1"/>
        <v>0</v>
      </c>
      <c r="I10" s="4" t="s">
        <v>45</v>
      </c>
      <c r="J10" s="3">
        <f>F10*F10/1.27</f>
        <v>0</v>
      </c>
    </row>
    <row r="11" spans="1:14" ht="38.25" customHeight="1">
      <c r="A11" s="12" t="s">
        <v>50</v>
      </c>
      <c r="B11" s="13"/>
      <c r="C11" s="12" t="s">
        <v>52</v>
      </c>
      <c r="D11" s="13"/>
      <c r="E11" s="31" t="s">
        <v>59</v>
      </c>
      <c r="F11" s="31"/>
      <c r="I11" s="15"/>
      <c r="J11" s="15"/>
      <c r="K11" s="15"/>
      <c r="L11" s="15"/>
      <c r="M11" s="14"/>
      <c r="N11" s="11"/>
    </row>
    <row r="12" spans="1:14" ht="12.75">
      <c r="A12" s="4" t="s">
        <v>34</v>
      </c>
      <c r="B12" s="7">
        <v>2</v>
      </c>
      <c r="C12" s="1" t="s">
        <v>23</v>
      </c>
      <c r="D12" s="2">
        <f>SQRT(J5/0.758/B12)</f>
        <v>0.5129979651455057</v>
      </c>
      <c r="E12" s="32" t="s">
        <v>60</v>
      </c>
      <c r="F12" s="32"/>
      <c r="I12" s="11"/>
      <c r="J12" s="11"/>
      <c r="K12" s="11"/>
      <c r="L12" s="11"/>
      <c r="M12" s="11"/>
      <c r="N12" s="11"/>
    </row>
    <row r="13" spans="1:14" ht="12.75">
      <c r="A13" s="4" t="s">
        <v>35</v>
      </c>
      <c r="B13" s="7">
        <v>1</v>
      </c>
      <c r="C13" s="1" t="s">
        <v>15</v>
      </c>
      <c r="D13" s="2">
        <f>SQRT(J6/0.758/B13)</f>
        <v>0.585376161384255</v>
      </c>
      <c r="E13" s="32"/>
      <c r="F13" s="32"/>
      <c r="I13" s="11"/>
      <c r="J13" s="11"/>
      <c r="K13" s="11"/>
      <c r="L13" s="11"/>
      <c r="M13" s="11"/>
      <c r="N13" s="11"/>
    </row>
    <row r="14" spans="1:14" ht="12.75">
      <c r="A14" s="4" t="s">
        <v>36</v>
      </c>
      <c r="B14" s="7">
        <v>3</v>
      </c>
      <c r="C14" s="1" t="s">
        <v>17</v>
      </c>
      <c r="D14" s="2">
        <f>SQRT(J7/0.758/B14)</f>
        <v>0.585376161384255</v>
      </c>
      <c r="E14" s="32"/>
      <c r="F14" s="32"/>
      <c r="I14" s="11"/>
      <c r="J14" s="11"/>
      <c r="K14" s="11"/>
      <c r="L14" s="11"/>
      <c r="M14" s="11"/>
      <c r="N14" s="11"/>
    </row>
    <row r="15" spans="1:4" ht="12.75">
      <c r="A15" s="4" t="s">
        <v>37</v>
      </c>
      <c r="B15" s="7">
        <v>3</v>
      </c>
      <c r="C15" s="1" t="s">
        <v>18</v>
      </c>
      <c r="D15" s="2">
        <f>SQRT(J8/0.758/B15)</f>
        <v>0.585376161384255</v>
      </c>
    </row>
    <row r="16" spans="1:4" ht="12.75">
      <c r="A16" s="4" t="s">
        <v>38</v>
      </c>
      <c r="B16" s="7">
        <v>1</v>
      </c>
      <c r="C16" s="1" t="s">
        <v>19</v>
      </c>
      <c r="D16" s="2">
        <f>SQRT(J9/0.758/B16)</f>
        <v>0</v>
      </c>
    </row>
    <row r="17" spans="1:4" ht="12.75">
      <c r="A17" s="4" t="s">
        <v>39</v>
      </c>
      <c r="B17" s="7">
        <v>1</v>
      </c>
      <c r="C17" s="1" t="s">
        <v>30</v>
      </c>
      <c r="D17" s="2">
        <f>SQRT(J10/0.758/B17)</f>
        <v>0</v>
      </c>
    </row>
  </sheetData>
  <mergeCells count="12">
    <mergeCell ref="E12:F14"/>
    <mergeCell ref="I2:J4"/>
    <mergeCell ref="A11:B11"/>
    <mergeCell ref="C11:D11"/>
    <mergeCell ref="E11:F11"/>
    <mergeCell ref="A1:B1"/>
    <mergeCell ref="C1:D1"/>
    <mergeCell ref="E1:H1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  <legacyDrawing r:id="rId2"/>
  <oleObjects>
    <oleObject progId="Word.Document.8" shapeId="1481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140" zoomScaleNormal="140" workbookViewId="0" topLeftCell="A1">
      <selection activeCell="K16" sqref="K16"/>
    </sheetView>
  </sheetViews>
  <sheetFormatPr defaultColWidth="9.00390625" defaultRowHeight="12.75"/>
  <cols>
    <col min="2" max="2" width="5.375" style="0" customWidth="1"/>
    <col min="4" max="4" width="5.75390625" style="0" customWidth="1"/>
    <col min="6" max="6" width="7.125" style="0" customWidth="1"/>
    <col min="7" max="7" width="10.75390625" style="0" customWidth="1"/>
    <col min="8" max="8" width="5.875" style="0" customWidth="1"/>
    <col min="10" max="10" width="8.00390625" style="0" customWidth="1"/>
  </cols>
  <sheetData>
    <row r="1" spans="1:8" ht="24.75" customHeight="1">
      <c r="A1" s="5" t="s">
        <v>25</v>
      </c>
      <c r="B1" s="5"/>
      <c r="C1" s="5" t="s">
        <v>57</v>
      </c>
      <c r="D1" s="5"/>
      <c r="E1" s="5"/>
      <c r="F1" s="5"/>
      <c r="G1" s="5"/>
      <c r="H1" s="5"/>
    </row>
    <row r="2" spans="1:8" ht="12.75" customHeight="1">
      <c r="A2" s="1" t="s">
        <v>53</v>
      </c>
      <c r="B2" s="7">
        <v>40</v>
      </c>
      <c r="C2" s="34" t="s">
        <v>59</v>
      </c>
      <c r="D2" s="34"/>
      <c r="E2" s="34"/>
      <c r="F2" s="34"/>
      <c r="G2" s="34"/>
      <c r="H2" s="34"/>
    </row>
    <row r="3" spans="1:8" ht="12.75" customHeight="1">
      <c r="A3" s="1" t="s">
        <v>54</v>
      </c>
      <c r="B3" s="7">
        <v>25</v>
      </c>
      <c r="C3" s="6" t="s">
        <v>32</v>
      </c>
      <c r="D3" s="6"/>
      <c r="E3" s="6" t="s">
        <v>33</v>
      </c>
      <c r="F3" s="6"/>
      <c r="G3" s="6"/>
      <c r="H3" s="6"/>
    </row>
    <row r="4" spans="1:10" ht="12.75">
      <c r="A4" s="1" t="s">
        <v>55</v>
      </c>
      <c r="B4" s="7">
        <v>11</v>
      </c>
      <c r="C4" s="1" t="s">
        <v>26</v>
      </c>
      <c r="D4" s="7">
        <v>10</v>
      </c>
      <c r="E4" s="1" t="s">
        <v>3</v>
      </c>
      <c r="F4" s="3">
        <f>B8*D8+B9*D9+B10*D10+B11*D11+B12*D12</f>
        <v>216</v>
      </c>
      <c r="G4" s="1" t="s">
        <v>4</v>
      </c>
      <c r="H4" s="2">
        <f>((B2-B3)/2*B4*B5)*F5/5760</f>
        <v>0.9548611111111112</v>
      </c>
      <c r="I4" s="5" t="s">
        <v>51</v>
      </c>
      <c r="J4" s="5"/>
    </row>
    <row r="5" spans="1:10" ht="12.75">
      <c r="A5" s="1" t="s">
        <v>56</v>
      </c>
      <c r="B5" s="7">
        <v>1</v>
      </c>
      <c r="C5" s="1" t="s">
        <v>27</v>
      </c>
      <c r="D5" s="7">
        <v>1.5</v>
      </c>
      <c r="E5" s="1" t="s">
        <v>2</v>
      </c>
      <c r="F5" s="3">
        <f>1/(D4*D5)*1000</f>
        <v>66.66666666666667</v>
      </c>
      <c r="G5" s="1"/>
      <c r="H5" s="1"/>
      <c r="I5" s="5"/>
      <c r="J5" s="5"/>
    </row>
    <row r="6" spans="1:10" ht="12.75" customHeight="1">
      <c r="A6" s="9" t="s">
        <v>58</v>
      </c>
      <c r="B6" s="10"/>
      <c r="C6" s="9" t="s">
        <v>47</v>
      </c>
      <c r="D6" s="10"/>
      <c r="E6" s="9" t="s">
        <v>48</v>
      </c>
      <c r="F6" s="10"/>
      <c r="G6" s="9" t="s">
        <v>49</v>
      </c>
      <c r="H6" s="10"/>
      <c r="I6" s="5"/>
      <c r="J6" s="5"/>
    </row>
    <row r="7" spans="1:10" ht="12.75">
      <c r="A7" s="1" t="s">
        <v>5</v>
      </c>
      <c r="B7" s="7">
        <v>150</v>
      </c>
      <c r="C7" s="1" t="s">
        <v>12</v>
      </c>
      <c r="D7" s="2">
        <f>F4/B7*1.2</f>
        <v>1.728</v>
      </c>
      <c r="E7" s="1" t="s">
        <v>23</v>
      </c>
      <c r="F7" s="2">
        <f aca="true" t="shared" si="0" ref="F7:F12">SQRT(1.27*D7/3.85)</f>
        <v>0.7549937644878827</v>
      </c>
      <c r="G7" s="1" t="s">
        <v>24</v>
      </c>
      <c r="H7" s="3">
        <f aca="true" t="shared" si="1" ref="H7:H12">CEILING(B7/$H$4,1)</f>
        <v>158</v>
      </c>
      <c r="I7" s="4" t="s">
        <v>40</v>
      </c>
      <c r="J7" s="3">
        <f>F7*F7/1.27</f>
        <v>0.4488311688311688</v>
      </c>
    </row>
    <row r="8" spans="1:10" ht="12.75">
      <c r="A8" s="1" t="s">
        <v>6</v>
      </c>
      <c r="B8" s="7">
        <v>30</v>
      </c>
      <c r="C8" s="1" t="s">
        <v>9</v>
      </c>
      <c r="D8" s="8">
        <v>3</v>
      </c>
      <c r="E8" s="1" t="s">
        <v>15</v>
      </c>
      <c r="F8" s="2">
        <f t="shared" si="0"/>
        <v>0.9947916312526909</v>
      </c>
      <c r="G8" s="1" t="s">
        <v>16</v>
      </c>
      <c r="H8" s="3">
        <f t="shared" si="1"/>
        <v>32</v>
      </c>
      <c r="I8" s="4" t="s">
        <v>41</v>
      </c>
      <c r="J8" s="3">
        <f>F8*F8/1.27</f>
        <v>0.7792207792207793</v>
      </c>
    </row>
    <row r="9" spans="1:10" ht="12.75">
      <c r="A9" s="1" t="s">
        <v>7</v>
      </c>
      <c r="B9" s="7">
        <v>30</v>
      </c>
      <c r="C9" s="1" t="s">
        <v>10</v>
      </c>
      <c r="D9" s="8">
        <v>3</v>
      </c>
      <c r="E9" s="1" t="s">
        <v>17</v>
      </c>
      <c r="F9" s="2">
        <f t="shared" si="0"/>
        <v>0.9947916312526909</v>
      </c>
      <c r="G9" s="1" t="s">
        <v>20</v>
      </c>
      <c r="H9" s="3">
        <f t="shared" si="1"/>
        <v>32</v>
      </c>
      <c r="I9" s="4" t="s">
        <v>42</v>
      </c>
      <c r="J9" s="3">
        <f>F9*F9/1.27</f>
        <v>0.7792207792207793</v>
      </c>
    </row>
    <row r="10" spans="1:10" ht="12.75">
      <c r="A10" s="1" t="s">
        <v>8</v>
      </c>
      <c r="B10" s="7">
        <v>12</v>
      </c>
      <c r="C10" s="1" t="s">
        <v>11</v>
      </c>
      <c r="D10" s="8">
        <v>3</v>
      </c>
      <c r="E10" s="1" t="s">
        <v>18</v>
      </c>
      <c r="F10" s="2">
        <f t="shared" si="0"/>
        <v>0.9947916312526909</v>
      </c>
      <c r="G10" s="1" t="s">
        <v>21</v>
      </c>
      <c r="H10" s="3">
        <f t="shared" si="1"/>
        <v>13</v>
      </c>
      <c r="I10" s="4" t="s">
        <v>43</v>
      </c>
      <c r="J10" s="3">
        <f>F10*F10/1.27</f>
        <v>0.7792207792207793</v>
      </c>
    </row>
    <row r="11" spans="1:10" ht="12.75">
      <c r="A11" s="1" t="s">
        <v>13</v>
      </c>
      <c r="B11" s="7"/>
      <c r="C11" s="1" t="s">
        <v>14</v>
      </c>
      <c r="D11" s="8"/>
      <c r="E11" s="1" t="s">
        <v>19</v>
      </c>
      <c r="F11" s="2">
        <f t="shared" si="0"/>
        <v>0</v>
      </c>
      <c r="G11" s="1" t="s">
        <v>22</v>
      </c>
      <c r="H11" s="3">
        <f t="shared" si="1"/>
        <v>0</v>
      </c>
      <c r="I11" s="4" t="s">
        <v>44</v>
      </c>
      <c r="J11" s="3">
        <f>F11*F11/1.27</f>
        <v>0</v>
      </c>
    </row>
    <row r="12" spans="1:10" ht="12.75">
      <c r="A12" s="1" t="s">
        <v>28</v>
      </c>
      <c r="B12" s="7"/>
      <c r="C12" s="1" t="s">
        <v>29</v>
      </c>
      <c r="D12" s="8"/>
      <c r="E12" s="1" t="s">
        <v>30</v>
      </c>
      <c r="F12" s="2">
        <f t="shared" si="0"/>
        <v>0</v>
      </c>
      <c r="G12" s="1" t="s">
        <v>31</v>
      </c>
      <c r="H12" s="3">
        <f t="shared" si="1"/>
        <v>0</v>
      </c>
      <c r="I12" s="4" t="s">
        <v>45</v>
      </c>
      <c r="J12" s="3">
        <f>F12*F12/1.27</f>
        <v>0</v>
      </c>
    </row>
    <row r="13" spans="1:6" ht="38.25" customHeight="1">
      <c r="A13" s="12" t="s">
        <v>50</v>
      </c>
      <c r="B13" s="13"/>
      <c r="C13" s="12" t="s">
        <v>52</v>
      </c>
      <c r="D13" s="13"/>
      <c r="E13" s="33" t="s">
        <v>60</v>
      </c>
      <c r="F13" s="33"/>
    </row>
    <row r="14" spans="1:4" ht="12.75">
      <c r="A14" s="4" t="s">
        <v>34</v>
      </c>
      <c r="B14" s="7">
        <v>2</v>
      </c>
      <c r="C14" s="1" t="s">
        <v>23</v>
      </c>
      <c r="D14" s="2">
        <f>SQRT(J7/0.758/B14)</f>
        <v>0.5441165098339307</v>
      </c>
    </row>
    <row r="15" spans="1:4" ht="12.75">
      <c r="A15" s="4" t="s">
        <v>35</v>
      </c>
      <c r="B15" s="7">
        <v>2</v>
      </c>
      <c r="C15" s="1" t="s">
        <v>15</v>
      </c>
      <c r="D15" s="2">
        <f>SQRT(J8/0.758/B15)</f>
        <v>0.7169364514902615</v>
      </c>
    </row>
    <row r="16" spans="1:4" ht="12.75">
      <c r="A16" s="4" t="s">
        <v>36</v>
      </c>
      <c r="B16" s="7">
        <v>2</v>
      </c>
      <c r="C16" s="1" t="s">
        <v>17</v>
      </c>
      <c r="D16" s="2">
        <f>SQRT(J9/0.758/B16)</f>
        <v>0.7169364514902615</v>
      </c>
    </row>
    <row r="17" spans="1:4" ht="12.75">
      <c r="A17" s="4" t="s">
        <v>37</v>
      </c>
      <c r="B17" s="7">
        <v>2</v>
      </c>
      <c r="C17" s="1" t="s">
        <v>18</v>
      </c>
      <c r="D17" s="2">
        <f>SQRT(J10/0.758/B17)</f>
        <v>0.7169364514902615</v>
      </c>
    </row>
    <row r="18" spans="1:4" ht="12.75">
      <c r="A18" s="4" t="s">
        <v>38</v>
      </c>
      <c r="B18" s="7">
        <v>1</v>
      </c>
      <c r="C18" s="1" t="s">
        <v>19</v>
      </c>
      <c r="D18" s="2">
        <f>SQRT(J11/0.758/B18)</f>
        <v>0</v>
      </c>
    </row>
    <row r="19" spans="1:4" ht="12.75">
      <c r="A19" s="4" t="s">
        <v>39</v>
      </c>
      <c r="B19" s="7">
        <v>1</v>
      </c>
      <c r="C19" s="1" t="s">
        <v>30</v>
      </c>
      <c r="D19" s="2">
        <f>SQRT(J12/0.758/B19)</f>
        <v>0</v>
      </c>
    </row>
  </sheetData>
  <mergeCells count="13">
    <mergeCell ref="I4:J6"/>
    <mergeCell ref="A13:B13"/>
    <mergeCell ref="C13:D13"/>
    <mergeCell ref="C1:H1"/>
    <mergeCell ref="C2:H2"/>
    <mergeCell ref="E13:F13"/>
    <mergeCell ref="A1:B1"/>
    <mergeCell ref="C3:D3"/>
    <mergeCell ref="E3:H3"/>
    <mergeCell ref="A6:B6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29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8" sqref="J18"/>
    </sheetView>
  </sheetViews>
  <sheetFormatPr defaultColWidth="9.00390625" defaultRowHeight="12.75"/>
  <sheetData>
    <row r="1" spans="1:6" ht="15" customHeight="1">
      <c r="A1" s="16" t="s">
        <v>61</v>
      </c>
      <c r="B1" s="16"/>
      <c r="C1" s="16"/>
      <c r="D1" s="17" t="s">
        <v>62</v>
      </c>
      <c r="E1" s="17" t="s">
        <v>63</v>
      </c>
      <c r="F1" s="27" t="s">
        <v>64</v>
      </c>
    </row>
    <row r="2" spans="1:11" ht="45.75" customHeight="1">
      <c r="A2" s="16"/>
      <c r="B2" s="16"/>
      <c r="C2" s="16"/>
      <c r="D2" s="18"/>
      <c r="E2" s="18"/>
      <c r="F2" s="28"/>
      <c r="G2" s="29" t="s">
        <v>65</v>
      </c>
      <c r="H2" s="29"/>
      <c r="I2" s="29"/>
      <c r="J2" s="29"/>
      <c r="K2" s="29"/>
    </row>
    <row r="3" spans="1:6" ht="15">
      <c r="A3" s="19">
        <v>4</v>
      </c>
      <c r="B3" s="20">
        <v>2.5</v>
      </c>
      <c r="C3" s="20">
        <v>1.2</v>
      </c>
      <c r="D3" s="21">
        <f>(A3-B3)*C3/2*0.01</f>
        <v>0.009</v>
      </c>
      <c r="E3" s="21">
        <f>3.14*B3*B3/4*0.01</f>
        <v>0.0490625</v>
      </c>
      <c r="F3" s="22">
        <v>0.17</v>
      </c>
    </row>
    <row r="4" spans="1:6" ht="15">
      <c r="A4" s="19">
        <v>5</v>
      </c>
      <c r="B4" s="20">
        <v>3</v>
      </c>
      <c r="C4" s="20">
        <v>1.5</v>
      </c>
      <c r="D4" s="21">
        <f aca="true" t="shared" si="0" ref="D4:D28">(A4-B4)*C4/2*0.01</f>
        <v>0.015</v>
      </c>
      <c r="E4" s="21">
        <f aca="true" t="shared" si="1" ref="E4:E28">3.14*B4*B4/4*0.01</f>
        <v>0.07064999999999999</v>
      </c>
      <c r="F4" s="22">
        <v>0.5</v>
      </c>
    </row>
    <row r="5" spans="1:6" ht="15">
      <c r="A5" s="19">
        <v>7</v>
      </c>
      <c r="B5" s="20">
        <v>4</v>
      </c>
      <c r="C5" s="20">
        <v>1.5</v>
      </c>
      <c r="D5" s="21">
        <f>(A5-B5)*C5/2*0.01</f>
        <v>0.0225</v>
      </c>
      <c r="E5" s="21">
        <f t="shared" si="1"/>
        <v>0.12560000000000002</v>
      </c>
      <c r="F5" s="22">
        <v>1.4</v>
      </c>
    </row>
    <row r="6" spans="1:6" ht="15">
      <c r="A6" s="19">
        <v>7</v>
      </c>
      <c r="B6" s="20">
        <v>4</v>
      </c>
      <c r="C6" s="20">
        <v>2</v>
      </c>
      <c r="D6" s="21">
        <f t="shared" si="0"/>
        <v>0.03</v>
      </c>
      <c r="E6" s="21">
        <f t="shared" si="1"/>
        <v>0.12560000000000002</v>
      </c>
      <c r="F6" s="22">
        <v>1.8</v>
      </c>
    </row>
    <row r="7" spans="1:6" ht="15">
      <c r="A7" s="19">
        <v>8</v>
      </c>
      <c r="B7" s="20">
        <v>6</v>
      </c>
      <c r="C7" s="20">
        <v>2</v>
      </c>
      <c r="D7" s="21">
        <f t="shared" si="0"/>
        <v>0.02</v>
      </c>
      <c r="E7" s="21">
        <f t="shared" si="1"/>
        <v>0.28259999999999996</v>
      </c>
      <c r="F7" s="22"/>
    </row>
    <row r="8" spans="1:6" ht="15">
      <c r="A8" s="19">
        <v>10</v>
      </c>
      <c r="B8" s="20">
        <v>6</v>
      </c>
      <c r="C8" s="20">
        <v>2</v>
      </c>
      <c r="D8" s="21">
        <f t="shared" si="0"/>
        <v>0.04</v>
      </c>
      <c r="E8" s="21">
        <f t="shared" si="1"/>
        <v>0.28259999999999996</v>
      </c>
      <c r="F8" s="22">
        <v>4.78</v>
      </c>
    </row>
    <row r="9" spans="1:6" ht="15">
      <c r="A9" s="19">
        <v>10</v>
      </c>
      <c r="B9" s="20">
        <v>6</v>
      </c>
      <c r="C9" s="20">
        <v>3</v>
      </c>
      <c r="D9" s="21">
        <f t="shared" si="0"/>
        <v>0.06</v>
      </c>
      <c r="E9" s="21">
        <f t="shared" si="1"/>
        <v>0.28259999999999996</v>
      </c>
      <c r="F9" s="22">
        <v>6.75</v>
      </c>
    </row>
    <row r="10" spans="1:6" ht="15">
      <c r="A10" s="19">
        <v>10</v>
      </c>
      <c r="B10" s="20">
        <v>6</v>
      </c>
      <c r="C10" s="20">
        <v>4.5</v>
      </c>
      <c r="D10" s="21">
        <f t="shared" si="0"/>
        <v>0.09</v>
      </c>
      <c r="E10" s="21">
        <f t="shared" si="1"/>
        <v>0.28259999999999996</v>
      </c>
      <c r="F10" s="22">
        <v>9.4</v>
      </c>
    </row>
    <row r="11" spans="1:6" ht="15">
      <c r="A11" s="19">
        <v>12</v>
      </c>
      <c r="B11" s="20">
        <v>5</v>
      </c>
      <c r="C11" s="20">
        <v>5.5</v>
      </c>
      <c r="D11" s="21">
        <f t="shared" si="0"/>
        <v>0.1925</v>
      </c>
      <c r="E11" s="21">
        <f t="shared" si="1"/>
        <v>0.19625</v>
      </c>
      <c r="F11" s="22">
        <v>16</v>
      </c>
    </row>
    <row r="12" spans="1:6" ht="15">
      <c r="A12" s="19">
        <v>12</v>
      </c>
      <c r="B12" s="20">
        <v>8</v>
      </c>
      <c r="C12" s="20">
        <v>3</v>
      </c>
      <c r="D12" s="21">
        <f t="shared" si="0"/>
        <v>0.06</v>
      </c>
      <c r="E12" s="21">
        <f t="shared" si="1"/>
        <v>0.5024000000000001</v>
      </c>
      <c r="F12" s="22">
        <v>10.6</v>
      </c>
    </row>
    <row r="13" spans="1:6" ht="15">
      <c r="A13" s="19">
        <v>16</v>
      </c>
      <c r="B13" s="20">
        <v>8</v>
      </c>
      <c r="C13" s="20">
        <v>6</v>
      </c>
      <c r="D13" s="21">
        <f t="shared" si="0"/>
        <v>0.24</v>
      </c>
      <c r="E13" s="21">
        <f t="shared" si="1"/>
        <v>0.5024000000000001</v>
      </c>
      <c r="F13" s="22">
        <v>39.4</v>
      </c>
    </row>
    <row r="14" spans="1:6" ht="15">
      <c r="A14" s="19">
        <v>16</v>
      </c>
      <c r="B14" s="20">
        <v>10</v>
      </c>
      <c r="C14" s="20">
        <v>4.5</v>
      </c>
      <c r="D14" s="21">
        <f t="shared" si="0"/>
        <v>0.135</v>
      </c>
      <c r="E14" s="21">
        <f t="shared" si="1"/>
        <v>0.785</v>
      </c>
      <c r="F14" s="22">
        <v>32.2</v>
      </c>
    </row>
    <row r="15" spans="1:6" ht="15">
      <c r="A15" s="19">
        <v>16</v>
      </c>
      <c r="B15" s="20">
        <v>9.5</v>
      </c>
      <c r="C15" s="20">
        <v>4.5</v>
      </c>
      <c r="D15" s="21">
        <f t="shared" si="0"/>
        <v>0.14625</v>
      </c>
      <c r="E15" s="21">
        <f t="shared" si="1"/>
        <v>0.7084625</v>
      </c>
      <c r="F15" s="22"/>
    </row>
    <row r="16" spans="1:6" ht="15">
      <c r="A16" s="19">
        <v>17.5</v>
      </c>
      <c r="B16" s="20">
        <v>8.2</v>
      </c>
      <c r="C16" s="20">
        <v>5</v>
      </c>
      <c r="D16" s="21">
        <f t="shared" si="0"/>
        <v>0.2325</v>
      </c>
      <c r="E16" s="21">
        <f t="shared" si="1"/>
        <v>0.5278339999999999</v>
      </c>
      <c r="F16" s="22">
        <v>41.9</v>
      </c>
    </row>
    <row r="17" spans="1:6" ht="15">
      <c r="A17" s="19">
        <v>20</v>
      </c>
      <c r="B17" s="20">
        <v>10</v>
      </c>
      <c r="C17" s="20">
        <v>5</v>
      </c>
      <c r="D17" s="21">
        <f t="shared" si="0"/>
        <v>0.25</v>
      </c>
      <c r="E17" s="21">
        <f t="shared" si="1"/>
        <v>0.785</v>
      </c>
      <c r="F17" s="22">
        <v>60.6</v>
      </c>
    </row>
    <row r="18" spans="1:6" ht="15">
      <c r="A18" s="19">
        <v>20</v>
      </c>
      <c r="B18" s="20">
        <v>12</v>
      </c>
      <c r="C18" s="20">
        <v>6</v>
      </c>
      <c r="D18" s="21">
        <f t="shared" si="0"/>
        <v>0.24</v>
      </c>
      <c r="E18" s="21">
        <f t="shared" si="1"/>
        <v>1.1303999999999998</v>
      </c>
      <c r="F18" s="22">
        <v>72.6</v>
      </c>
    </row>
    <row r="19" spans="1:6" ht="15">
      <c r="A19" s="19">
        <v>28</v>
      </c>
      <c r="B19" s="20">
        <v>16</v>
      </c>
      <c r="C19" s="20">
        <v>9</v>
      </c>
      <c r="D19" s="21">
        <f t="shared" si="0"/>
        <v>0.54</v>
      </c>
      <c r="E19" s="21">
        <f t="shared" si="1"/>
        <v>2.0096000000000003</v>
      </c>
      <c r="F19" s="22">
        <v>232</v>
      </c>
    </row>
    <row r="20" spans="1:6" ht="15">
      <c r="A20" s="23">
        <v>31</v>
      </c>
      <c r="B20" s="24">
        <v>18.5</v>
      </c>
      <c r="C20" s="24">
        <v>7</v>
      </c>
      <c r="D20" s="25">
        <f t="shared" si="0"/>
        <v>0.4375</v>
      </c>
      <c r="E20" s="25">
        <f t="shared" si="1"/>
        <v>2.6866625</v>
      </c>
      <c r="F20" s="26">
        <v>251</v>
      </c>
    </row>
    <row r="21" spans="1:6" ht="15">
      <c r="A21" s="19">
        <v>32</v>
      </c>
      <c r="B21" s="20">
        <v>16</v>
      </c>
      <c r="C21" s="20">
        <v>8</v>
      </c>
      <c r="D21" s="21">
        <f t="shared" si="0"/>
        <v>0.64</v>
      </c>
      <c r="E21" s="21">
        <f t="shared" si="1"/>
        <v>2.0096000000000003</v>
      </c>
      <c r="F21" s="22">
        <v>284</v>
      </c>
    </row>
    <row r="22" spans="1:6" ht="15">
      <c r="A22" s="19">
        <v>32</v>
      </c>
      <c r="B22" s="20">
        <v>16</v>
      </c>
      <c r="C22" s="20">
        <v>12</v>
      </c>
      <c r="D22" s="21">
        <f t="shared" si="0"/>
        <v>0.96</v>
      </c>
      <c r="E22" s="21">
        <f t="shared" si="1"/>
        <v>2.0096000000000003</v>
      </c>
      <c r="F22" s="22">
        <v>366</v>
      </c>
    </row>
    <row r="23" spans="1:6" ht="15">
      <c r="A23" s="19">
        <v>32</v>
      </c>
      <c r="B23" s="20">
        <v>20</v>
      </c>
      <c r="C23" s="20">
        <v>6</v>
      </c>
      <c r="D23" s="21">
        <f t="shared" si="0"/>
        <v>0.36</v>
      </c>
      <c r="E23" s="21">
        <f t="shared" si="1"/>
        <v>3.14</v>
      </c>
      <c r="F23" s="22">
        <v>241</v>
      </c>
    </row>
    <row r="24" spans="1:6" ht="15">
      <c r="A24" s="19">
        <v>32</v>
      </c>
      <c r="B24" s="20">
        <v>20</v>
      </c>
      <c r="C24" s="20">
        <v>9</v>
      </c>
      <c r="D24" s="21">
        <f t="shared" si="0"/>
        <v>0.54</v>
      </c>
      <c r="E24" s="21">
        <f t="shared" si="1"/>
        <v>3.14</v>
      </c>
      <c r="F24" s="22">
        <v>329</v>
      </c>
    </row>
    <row r="25" spans="1:6" ht="15">
      <c r="A25" s="19">
        <v>38</v>
      </c>
      <c r="B25" s="20">
        <v>24</v>
      </c>
      <c r="C25" s="20">
        <v>7</v>
      </c>
      <c r="D25" s="21">
        <f t="shared" si="0"/>
        <v>0.49</v>
      </c>
      <c r="E25" s="21">
        <f t="shared" si="1"/>
        <v>4.521599999999999</v>
      </c>
      <c r="F25" s="22">
        <v>421</v>
      </c>
    </row>
    <row r="26" spans="1:6" ht="15">
      <c r="A26" s="23">
        <v>40</v>
      </c>
      <c r="B26" s="24">
        <v>25</v>
      </c>
      <c r="C26" s="24">
        <v>11</v>
      </c>
      <c r="D26" s="25">
        <f>(A26-B26)*C26/2*0.01</f>
        <v>0.8250000000000001</v>
      </c>
      <c r="E26" s="25">
        <f t="shared" si="1"/>
        <v>4.90625</v>
      </c>
      <c r="F26" s="26">
        <v>668</v>
      </c>
    </row>
    <row r="27" spans="1:6" ht="15">
      <c r="A27" s="19">
        <v>45</v>
      </c>
      <c r="B27" s="20">
        <v>28</v>
      </c>
      <c r="C27" s="20">
        <v>8</v>
      </c>
      <c r="D27" s="21">
        <f t="shared" si="0"/>
        <v>0.68</v>
      </c>
      <c r="E27" s="21">
        <f t="shared" si="1"/>
        <v>6.154400000000001</v>
      </c>
      <c r="F27" s="22">
        <v>727</v>
      </c>
    </row>
    <row r="28" spans="1:6" ht="15">
      <c r="A28" s="19">
        <v>45</v>
      </c>
      <c r="B28" s="20">
        <v>28</v>
      </c>
      <c r="C28" s="20">
        <v>12</v>
      </c>
      <c r="D28" s="21">
        <f t="shared" si="0"/>
        <v>1.02</v>
      </c>
      <c r="E28" s="21">
        <f t="shared" si="1"/>
        <v>6.154400000000001</v>
      </c>
      <c r="F28" s="22">
        <v>951</v>
      </c>
    </row>
  </sheetData>
  <mergeCells count="4">
    <mergeCell ref="A1:C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Operatop</cp:lastModifiedBy>
  <dcterms:created xsi:type="dcterms:W3CDTF">2010-02-26T13:39:40Z</dcterms:created>
  <dcterms:modified xsi:type="dcterms:W3CDTF">2010-10-06T07:08:48Z</dcterms:modified>
  <cp:category/>
  <cp:version/>
  <cp:contentType/>
  <cp:contentStatus/>
</cp:coreProperties>
</file>